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-A\Desktop\ТБО\"/>
    </mc:Choice>
  </mc:AlternateContent>
  <bookViews>
    <workbookView xWindow="0" yWindow="0" windowWidth="28800" windowHeight="12435"/>
  </bookViews>
  <sheets>
    <sheet name="п1 -сме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W37" i="1" s="1"/>
  <c r="O37" i="1"/>
  <c r="V37" i="1" s="1"/>
  <c r="P36" i="1"/>
  <c r="W36" i="1" s="1"/>
  <c r="O36" i="1"/>
  <c r="V36" i="1" s="1"/>
  <c r="P35" i="1"/>
  <c r="W35" i="1" s="1"/>
  <c r="O35" i="1"/>
  <c r="V35" i="1" s="1"/>
  <c r="P34" i="1"/>
  <c r="W34" i="1" s="1"/>
  <c r="O34" i="1"/>
  <c r="O32" i="1" s="1"/>
  <c r="V32" i="1" s="1"/>
  <c r="P33" i="1"/>
  <c r="W33" i="1" s="1"/>
  <c r="O33" i="1"/>
  <c r="V33" i="1" s="1"/>
  <c r="U32" i="1"/>
  <c r="P32" i="1"/>
  <c r="W32" i="1" s="1"/>
  <c r="X32" i="1" s="1"/>
  <c r="L32" i="1"/>
  <c r="K32" i="1"/>
  <c r="J32" i="1"/>
  <c r="G32" i="1"/>
  <c r="F32" i="1"/>
  <c r="E32" i="1"/>
  <c r="D32" i="1"/>
  <c r="C32" i="1"/>
  <c r="B32" i="1"/>
  <c r="P31" i="1"/>
  <c r="W31" i="1" s="1"/>
  <c r="X31" i="1" s="1"/>
  <c r="O31" i="1"/>
  <c r="V31" i="1" s="1"/>
  <c r="P30" i="1"/>
  <c r="W30" i="1" s="1"/>
  <c r="X30" i="1" s="1"/>
  <c r="O30" i="1"/>
  <c r="V30" i="1" s="1"/>
  <c r="P29" i="1"/>
  <c r="W29" i="1" s="1"/>
  <c r="X29" i="1" s="1"/>
  <c r="O29" i="1"/>
  <c r="V29" i="1" s="1"/>
  <c r="P28" i="1"/>
  <c r="W28" i="1" s="1"/>
  <c r="O28" i="1"/>
  <c r="O26" i="1" s="1"/>
  <c r="V26" i="1" s="1"/>
  <c r="P27" i="1"/>
  <c r="W27" i="1" s="1"/>
  <c r="X27" i="1" s="1"/>
  <c r="O27" i="1"/>
  <c r="V27" i="1" s="1"/>
  <c r="U26" i="1"/>
  <c r="P26" i="1"/>
  <c r="W26" i="1" s="1"/>
  <c r="X26" i="1" s="1"/>
  <c r="L26" i="1"/>
  <c r="K26" i="1"/>
  <c r="J26" i="1"/>
  <c r="G26" i="1"/>
  <c r="F26" i="1"/>
  <c r="E26" i="1"/>
  <c r="D26" i="1"/>
  <c r="C26" i="1"/>
  <c r="B26" i="1"/>
  <c r="P25" i="1"/>
  <c r="W25" i="1" s="1"/>
  <c r="O25" i="1"/>
  <c r="V25" i="1" s="1"/>
  <c r="P24" i="1"/>
  <c r="W24" i="1" s="1"/>
  <c r="O24" i="1"/>
  <c r="V24" i="1" s="1"/>
  <c r="P23" i="1"/>
  <c r="W23" i="1" s="1"/>
  <c r="O23" i="1"/>
  <c r="V23" i="1" s="1"/>
  <c r="P22" i="1"/>
  <c r="W22" i="1" s="1"/>
  <c r="O22" i="1"/>
  <c r="V22" i="1" s="1"/>
  <c r="P21" i="1"/>
  <c r="W21" i="1" s="1"/>
  <c r="O21" i="1"/>
  <c r="V21" i="1" s="1"/>
  <c r="P20" i="1"/>
  <c r="W20" i="1" s="1"/>
  <c r="O20" i="1"/>
  <c r="V20" i="1" s="1"/>
  <c r="W19" i="1"/>
  <c r="P19" i="1"/>
  <c r="O19" i="1"/>
  <c r="V19" i="1" s="1"/>
  <c r="P18" i="1"/>
  <c r="W18" i="1" s="1"/>
  <c r="O18" i="1"/>
  <c r="O16" i="1" s="1"/>
  <c r="V16" i="1" s="1"/>
  <c r="P17" i="1"/>
  <c r="W17" i="1" s="1"/>
  <c r="X17" i="1" s="1"/>
  <c r="O17" i="1"/>
  <c r="V17" i="1" s="1"/>
  <c r="U16" i="1"/>
  <c r="L16" i="1"/>
  <c r="K16" i="1"/>
  <c r="J16" i="1"/>
  <c r="G16" i="1"/>
  <c r="F16" i="1"/>
  <c r="E16" i="1"/>
  <c r="D16" i="1"/>
  <c r="C16" i="1"/>
  <c r="B16" i="1"/>
  <c r="P15" i="1"/>
  <c r="P13" i="1" s="1"/>
  <c r="O15" i="1"/>
  <c r="V15" i="1" s="1"/>
  <c r="P14" i="1"/>
  <c r="W14" i="1" s="1"/>
  <c r="X14" i="1" s="1"/>
  <c r="O14" i="1"/>
  <c r="V14" i="1" s="1"/>
  <c r="W13" i="1"/>
  <c r="U13" i="1"/>
  <c r="U6" i="1" s="1"/>
  <c r="O13" i="1"/>
  <c r="V13" i="1" s="1"/>
  <c r="L13" i="1"/>
  <c r="K13" i="1"/>
  <c r="K6" i="1" s="1"/>
  <c r="J13" i="1"/>
  <c r="G13" i="1"/>
  <c r="G6" i="1" s="1"/>
  <c r="F13" i="1"/>
  <c r="E13" i="1"/>
  <c r="E6" i="1" s="1"/>
  <c r="D13" i="1"/>
  <c r="C13" i="1"/>
  <c r="C6" i="1" s="1"/>
  <c r="B13" i="1"/>
  <c r="P12" i="1"/>
  <c r="W12" i="1" s="1"/>
  <c r="X12" i="1" s="1"/>
  <c r="O12" i="1"/>
  <c r="V12" i="1" s="1"/>
  <c r="W11" i="1"/>
  <c r="P11" i="1"/>
  <c r="O11" i="1"/>
  <c r="V11" i="1" s="1"/>
  <c r="P10" i="1"/>
  <c r="W10" i="1" s="1"/>
  <c r="O10" i="1"/>
  <c r="O8" i="1" s="1"/>
  <c r="V8" i="1" s="1"/>
  <c r="P9" i="1"/>
  <c r="W9" i="1" s="1"/>
  <c r="X9" i="1" s="1"/>
  <c r="O9" i="1"/>
  <c r="V9" i="1" s="1"/>
  <c r="U8" i="1"/>
  <c r="L8" i="1"/>
  <c r="L6" i="1" s="1"/>
  <c r="K8" i="1"/>
  <c r="J8" i="1"/>
  <c r="G8" i="1"/>
  <c r="F8" i="1"/>
  <c r="F6" i="1" s="1"/>
  <c r="E8" i="1"/>
  <c r="D8" i="1"/>
  <c r="C8" i="1"/>
  <c r="B8" i="1"/>
  <c r="B6" i="1" s="1"/>
  <c r="Y7" i="1"/>
  <c r="O7" i="1"/>
  <c r="O6" i="1" s="1"/>
  <c r="C7" i="1"/>
  <c r="P7" i="1" s="1"/>
  <c r="W7" i="1" s="1"/>
  <c r="J6" i="1"/>
  <c r="I6" i="1"/>
  <c r="H6" i="1"/>
  <c r="D6" i="1"/>
  <c r="X10" i="1" l="1"/>
  <c r="V10" i="1"/>
  <c r="X11" i="1"/>
  <c r="X13" i="1"/>
  <c r="V18" i="1"/>
  <c r="X18" i="1" s="1"/>
  <c r="X19" i="1"/>
  <c r="X20" i="1"/>
  <c r="V7" i="1"/>
  <c r="P8" i="1"/>
  <c r="W15" i="1"/>
  <c r="X15" i="1" s="1"/>
  <c r="P16" i="1"/>
  <c r="W16" i="1" s="1"/>
  <c r="X16" i="1" s="1"/>
  <c r="X21" i="1"/>
  <c r="X22" i="1"/>
  <c r="X23" i="1"/>
  <c r="X24" i="1"/>
  <c r="X25" i="1"/>
  <c r="X33" i="1"/>
  <c r="X35" i="1"/>
  <c r="X36" i="1"/>
  <c r="X37" i="1"/>
  <c r="V28" i="1"/>
  <c r="X28" i="1" s="1"/>
  <c r="V34" i="1"/>
  <c r="X34" i="1" s="1"/>
  <c r="W8" i="1" l="1"/>
  <c r="P6" i="1"/>
  <c r="V6" i="1"/>
  <c r="X7" i="1"/>
  <c r="X8" i="1" l="1"/>
  <c r="W6" i="1"/>
  <c r="X6" i="1" s="1"/>
</calcChain>
</file>

<file path=xl/sharedStrings.xml><?xml version="1.0" encoding="utf-8"?>
<sst xmlns="http://schemas.openxmlformats.org/spreadsheetml/2006/main" count="82" uniqueCount="57">
  <si>
    <t>Приложение 1А</t>
  </si>
  <si>
    <t>справка за приходите по такса битови отпадъци в част "събиране и транспортиране на битови отпадъци " - план за 2021г.</t>
  </si>
  <si>
    <t>флаг</t>
  </si>
  <si>
    <t>пълен облог</t>
  </si>
  <si>
    <t>извън строителни - пълен облог</t>
  </si>
  <si>
    <t>декларации намаление ТБО</t>
  </si>
  <si>
    <t>незастроени</t>
  </si>
  <si>
    <t>без такса</t>
  </si>
  <si>
    <t>контейнери</t>
  </si>
  <si>
    <t>основи</t>
  </si>
  <si>
    <t>размер (%о)</t>
  </si>
  <si>
    <t>събираемост</t>
  </si>
  <si>
    <t>приход</t>
  </si>
  <si>
    <t>прибл. разход</t>
  </si>
  <si>
    <t>лице</t>
  </si>
  <si>
    <t>ФЛ</t>
  </si>
  <si>
    <t>ЮЛ</t>
  </si>
  <si>
    <t>фл</t>
  </si>
  <si>
    <t>юл</t>
  </si>
  <si>
    <t>общо</t>
  </si>
  <si>
    <t>район/НМ</t>
  </si>
  <si>
    <t xml:space="preserve"> + </t>
  </si>
  <si>
    <t xml:space="preserve"> - </t>
  </si>
  <si>
    <t>2020г. :</t>
  </si>
  <si>
    <t>ОБЩО</t>
  </si>
  <si>
    <t>Дряново</t>
  </si>
  <si>
    <t>райони 1 и 5 (без гр.Дряново)</t>
  </si>
  <si>
    <t>Царева Ливада</t>
  </si>
  <si>
    <t>Радовци</t>
  </si>
  <si>
    <t>Г.Българени</t>
  </si>
  <si>
    <t>Глушка</t>
  </si>
  <si>
    <t>Район 2 (без гр.Дряново и кварталите)</t>
  </si>
  <si>
    <t>Ганчовец</t>
  </si>
  <si>
    <t>Руня</t>
  </si>
  <si>
    <t>Район 3 (без гр.Дряново - подст.)</t>
  </si>
  <si>
    <t>Туркинча</t>
  </si>
  <si>
    <t>Соколово</t>
  </si>
  <si>
    <t>Гоздейка</t>
  </si>
  <si>
    <t>Длъгня</t>
  </si>
  <si>
    <t>Катранджии</t>
  </si>
  <si>
    <t>Маноя</t>
  </si>
  <si>
    <t>Косарка</t>
  </si>
  <si>
    <t>Саласука</t>
  </si>
  <si>
    <t>Зая</t>
  </si>
  <si>
    <t>Район 4 (без гр.Дряново и кварталите)</t>
  </si>
  <si>
    <t>Керека</t>
  </si>
  <si>
    <t>Денчевци</t>
  </si>
  <si>
    <t>Пейна</t>
  </si>
  <si>
    <t>Чуково</t>
  </si>
  <si>
    <t>Гостилица</t>
  </si>
  <si>
    <t>Район 6 (без гр.Дряново, кварталите и ман.)</t>
  </si>
  <si>
    <t>Геша</t>
  </si>
  <si>
    <t>манастир</t>
  </si>
  <si>
    <t>Караиванца</t>
  </si>
  <si>
    <t>Скалско</t>
  </si>
  <si>
    <t>Славейково</t>
  </si>
  <si>
    <t>Янтра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</si>
</sst>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/>
    <xf numFmtId="4" fontId="0" fillId="0" borderId="2" xfId="0" applyNumberFormat="1" applyBorder="1" applyAlignment="1">
      <alignment horizontal="center"/>
    </xf>
    <xf numFmtId="4" fontId="0" fillId="0" borderId="2" xfId="0" applyNumberForma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Fill="1" applyBorder="1"/>
    <xf numFmtId="0" fontId="1" fillId="0" borderId="2" xfId="0" applyFont="1" applyFill="1" applyBorder="1"/>
    <xf numFmtId="0" fontId="1" fillId="0" borderId="2" xfId="0" applyFont="1" applyBorder="1"/>
    <xf numFmtId="4" fontId="1" fillId="0" borderId="2" xfId="0" applyNumberFormat="1" applyFont="1" applyBorder="1"/>
    <xf numFmtId="0" fontId="0" fillId="2" borderId="2" xfId="0" applyFill="1" applyBorder="1"/>
    <xf numFmtId="4" fontId="0" fillId="2" borderId="2" xfId="0" applyNumberFormat="1" applyFill="1" applyBorder="1"/>
    <xf numFmtId="4" fontId="1" fillId="2" borderId="2" xfId="0" applyNumberFormat="1" applyFont="1" applyFill="1" applyBorder="1"/>
    <xf numFmtId="0" fontId="1" fillId="2" borderId="2" xfId="0" applyFont="1" applyFill="1" applyBorder="1"/>
    <xf numFmtId="4" fontId="0" fillId="0" borderId="2" xfId="0" applyNumberFormat="1" applyFill="1" applyBorder="1"/>
    <xf numFmtId="0" fontId="0" fillId="0" borderId="0" xfId="0" applyFill="1"/>
    <xf numFmtId="0" fontId="0" fillId="3" borderId="2" xfId="0" applyFill="1" applyBorder="1"/>
    <xf numFmtId="4" fontId="0" fillId="4" borderId="2" xfId="0" applyNumberFormat="1" applyFill="1" applyBorder="1"/>
    <xf numFmtId="4" fontId="0" fillId="0" borderId="2" xfId="0" applyNumberFormat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workbookViewId="0">
      <selection activeCell="A3" sqref="A3"/>
    </sheetView>
  </sheetViews>
  <sheetFormatPr defaultRowHeight="15" x14ac:dyDescent="0.25"/>
  <cols>
    <col min="1" max="1" width="34.42578125" customWidth="1"/>
    <col min="2" max="2" width="16.140625" style="1" hidden="1" customWidth="1"/>
    <col min="3" max="3" width="14.140625" style="1" hidden="1" customWidth="1"/>
    <col min="4" max="5" width="15.28515625" style="1" hidden="1" customWidth="1"/>
    <col min="6" max="7" width="13.85546875" style="1" hidden="1" customWidth="1"/>
    <col min="8" max="8" width="13.42578125" style="1" hidden="1" customWidth="1"/>
    <col min="9" max="9" width="12.7109375" style="1" hidden="1" customWidth="1"/>
    <col min="10" max="10" width="9.140625" style="1" hidden="1" customWidth="1"/>
    <col min="11" max="11" width="10" style="1" hidden="1" customWidth="1"/>
    <col min="12" max="14" width="13.7109375" style="1" hidden="1" customWidth="1"/>
    <col min="15" max="16" width="13.42578125" style="2" customWidth="1"/>
    <col min="17" max="18" width="9.140625" customWidth="1"/>
    <col min="19" max="19" width="12.5703125" customWidth="1"/>
    <col min="20" max="20" width="9.140625" customWidth="1"/>
    <col min="21" max="21" width="11.28515625" style="1" customWidth="1"/>
    <col min="22" max="22" width="10" style="1" bestFit="1" customWidth="1"/>
    <col min="23" max="23" width="9.28515625" style="1" bestFit="1" customWidth="1"/>
    <col min="24" max="24" width="10" bestFit="1" customWidth="1"/>
    <col min="25" max="25" width="10.5703125" style="1" customWidth="1"/>
  </cols>
  <sheetData>
    <row r="1" spans="1:25" x14ac:dyDescent="0.25">
      <c r="Y1" s="3" t="s">
        <v>0</v>
      </c>
    </row>
    <row r="2" spans="1:2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25">
      <c r="A3" s="5" t="s">
        <v>2</v>
      </c>
      <c r="B3" s="6" t="s">
        <v>3</v>
      </c>
      <c r="C3" s="6"/>
      <c r="D3" s="6" t="s">
        <v>4</v>
      </c>
      <c r="E3" s="6"/>
      <c r="F3" s="7" t="s">
        <v>5</v>
      </c>
      <c r="G3" s="7"/>
      <c r="H3" s="6" t="s">
        <v>6</v>
      </c>
      <c r="I3" s="6"/>
      <c r="J3" s="7" t="s">
        <v>7</v>
      </c>
      <c r="K3" s="6" t="s">
        <v>8</v>
      </c>
      <c r="L3" s="6"/>
      <c r="M3" s="6"/>
      <c r="N3" s="6"/>
      <c r="O3" s="8" t="s">
        <v>9</v>
      </c>
      <c r="P3" s="8"/>
      <c r="Q3" s="9" t="s">
        <v>10</v>
      </c>
      <c r="R3" s="9"/>
      <c r="S3" s="9" t="s">
        <v>11</v>
      </c>
      <c r="T3" s="9"/>
      <c r="U3" s="9" t="s">
        <v>12</v>
      </c>
      <c r="V3" s="9"/>
      <c r="W3" s="9"/>
      <c r="X3" s="9"/>
      <c r="Y3" s="10" t="s">
        <v>13</v>
      </c>
    </row>
    <row r="4" spans="1:25" x14ac:dyDescent="0.25">
      <c r="A4" s="5" t="s">
        <v>14</v>
      </c>
      <c r="B4" s="11" t="s">
        <v>15</v>
      </c>
      <c r="C4" s="11" t="s">
        <v>16</v>
      </c>
      <c r="D4" s="11" t="s">
        <v>15</v>
      </c>
      <c r="E4" s="11" t="s">
        <v>16</v>
      </c>
      <c r="F4" s="11" t="s">
        <v>15</v>
      </c>
      <c r="G4" s="11" t="s">
        <v>16</v>
      </c>
      <c r="H4" s="11" t="s">
        <v>15</v>
      </c>
      <c r="I4" s="11" t="s">
        <v>16</v>
      </c>
      <c r="J4" s="7" t="s">
        <v>16</v>
      </c>
      <c r="K4" s="11" t="s">
        <v>17</v>
      </c>
      <c r="L4" s="11" t="s">
        <v>18</v>
      </c>
      <c r="M4" s="11"/>
      <c r="N4" s="11"/>
      <c r="O4" s="12" t="s">
        <v>17</v>
      </c>
      <c r="P4" s="12" t="s">
        <v>18</v>
      </c>
      <c r="Q4" s="12" t="s">
        <v>17</v>
      </c>
      <c r="R4" s="12" t="s">
        <v>18</v>
      </c>
      <c r="S4" s="12" t="s">
        <v>17</v>
      </c>
      <c r="T4" s="12" t="s">
        <v>18</v>
      </c>
      <c r="U4" s="12" t="s">
        <v>8</v>
      </c>
      <c r="V4" s="12" t="s">
        <v>17</v>
      </c>
      <c r="W4" s="12" t="s">
        <v>18</v>
      </c>
      <c r="X4" s="13" t="s">
        <v>19</v>
      </c>
      <c r="Y4" s="10"/>
    </row>
    <row r="5" spans="1:25" x14ac:dyDescent="0.25">
      <c r="A5" s="5" t="s">
        <v>20</v>
      </c>
      <c r="B5" s="11" t="s">
        <v>21</v>
      </c>
      <c r="C5" s="11" t="s">
        <v>21</v>
      </c>
      <c r="D5" s="11" t="s">
        <v>21</v>
      </c>
      <c r="E5" s="11" t="s">
        <v>21</v>
      </c>
      <c r="F5" s="11" t="s">
        <v>22</v>
      </c>
      <c r="G5" s="11" t="s">
        <v>22</v>
      </c>
      <c r="H5" s="11" t="s">
        <v>22</v>
      </c>
      <c r="I5" s="11" t="s">
        <v>22</v>
      </c>
      <c r="J5" s="11" t="s">
        <v>22</v>
      </c>
      <c r="K5" s="11" t="s">
        <v>22</v>
      </c>
      <c r="L5" s="11" t="s">
        <v>22</v>
      </c>
      <c r="M5" s="11"/>
      <c r="N5" s="11"/>
      <c r="O5" s="12"/>
      <c r="P5" s="14" t="s">
        <v>23</v>
      </c>
      <c r="Q5" s="5">
        <v>2.2999999999999998</v>
      </c>
      <c r="R5" s="5">
        <v>3</v>
      </c>
      <c r="S5" s="5"/>
      <c r="T5" s="5"/>
      <c r="U5" s="7"/>
      <c r="V5" s="7"/>
      <c r="W5" s="7"/>
      <c r="X5" s="5"/>
      <c r="Y5" s="7"/>
    </row>
    <row r="6" spans="1:25" s="2" customFormat="1" x14ac:dyDescent="0.25">
      <c r="A6" s="15" t="s">
        <v>24</v>
      </c>
      <c r="B6" s="16">
        <f t="shared" ref="B6:L6" si="0">B7+B8+B13+B16+B26+B32</f>
        <v>76594191.899999991</v>
      </c>
      <c r="C6" s="16">
        <f t="shared" si="0"/>
        <v>63668031.199999996</v>
      </c>
      <c r="D6" s="16">
        <f t="shared" si="0"/>
        <v>309843.20000000001</v>
      </c>
      <c r="E6" s="16">
        <f t="shared" si="0"/>
        <v>6420654.8000000007</v>
      </c>
      <c r="F6" s="16">
        <f t="shared" si="0"/>
        <v>9433483.3000000026</v>
      </c>
      <c r="G6" s="16">
        <f t="shared" si="0"/>
        <v>6935339.0999999996</v>
      </c>
      <c r="H6" s="16">
        <f t="shared" si="0"/>
        <v>0</v>
      </c>
      <c r="I6" s="16">
        <f t="shared" si="0"/>
        <v>0</v>
      </c>
      <c r="J6" s="16">
        <f t="shared" si="0"/>
        <v>74269</v>
      </c>
      <c r="K6" s="16">
        <f t="shared" si="0"/>
        <v>722475.9</v>
      </c>
      <c r="L6" s="16">
        <f t="shared" si="0"/>
        <v>36193640</v>
      </c>
      <c r="M6" s="16"/>
      <c r="N6" s="16"/>
      <c r="O6" s="16">
        <f>O7+O8+O13+O16+O26+O32</f>
        <v>66748075.899999999</v>
      </c>
      <c r="P6" s="16">
        <f>P7+P8+P13+P16+P26+P32</f>
        <v>26885437.899999995</v>
      </c>
      <c r="Q6" s="17"/>
      <c r="R6" s="17"/>
      <c r="S6" s="18"/>
      <c r="T6" s="18"/>
      <c r="U6" s="16">
        <f>U7+U8+U13+U16+U26+U32</f>
        <v>23793</v>
      </c>
      <c r="V6" s="16">
        <f t="shared" ref="V6:W6" si="1">V7+V8+V13+V16+V26+V32</f>
        <v>152924.59204799999</v>
      </c>
      <c r="W6" s="16">
        <f t="shared" si="1"/>
        <v>54415.493448000001</v>
      </c>
      <c r="X6" s="19">
        <f>W6+V6+U6</f>
        <v>231133.08549599999</v>
      </c>
      <c r="Y6" s="19">
        <v>220100</v>
      </c>
    </row>
    <row r="7" spans="1:25" s="25" customFormat="1" x14ac:dyDescent="0.25">
      <c r="A7" s="20" t="s">
        <v>25</v>
      </c>
      <c r="B7" s="21">
        <v>61128493.799999997</v>
      </c>
      <c r="C7" s="21">
        <f>58443058-7298039</f>
        <v>51145019</v>
      </c>
      <c r="D7" s="21">
        <v>301066.09999999998</v>
      </c>
      <c r="E7" s="21">
        <v>1178409.2999999998</v>
      </c>
      <c r="F7" s="21">
        <v>7747297.5000000009</v>
      </c>
      <c r="G7" s="21">
        <v>4931503.0999999987</v>
      </c>
      <c r="H7" s="21"/>
      <c r="I7" s="21"/>
      <c r="J7" s="21">
        <v>74269</v>
      </c>
      <c r="K7" s="21">
        <v>722475.9</v>
      </c>
      <c r="L7" s="21">
        <v>25495167</v>
      </c>
      <c r="M7" s="21"/>
      <c r="N7" s="21"/>
      <c r="O7" s="22">
        <f>B7+D7-F7-H7-K7-M7</f>
        <v>52959786.5</v>
      </c>
      <c r="P7" s="22">
        <f>C7+E7-G7-I7-J7-L7-N7</f>
        <v>21822489.199999996</v>
      </c>
      <c r="Q7" s="23">
        <v>2.5</v>
      </c>
      <c r="R7" s="23">
        <v>2.5</v>
      </c>
      <c r="S7" s="23">
        <v>0.9</v>
      </c>
      <c r="T7" s="23">
        <v>0.8</v>
      </c>
      <c r="U7" s="21">
        <v>14929</v>
      </c>
      <c r="V7" s="22">
        <f t="shared" ref="V7:W37" si="2">O7*Q7*S7/1000</f>
        <v>119159.519625</v>
      </c>
      <c r="W7" s="22">
        <f t="shared" si="2"/>
        <v>43644.978399999993</v>
      </c>
      <c r="X7" s="22">
        <f t="shared" ref="X7:X37" si="3">W7+V7+U7</f>
        <v>177733.49802499998</v>
      </c>
      <c r="Y7" s="24">
        <f>Y6-Y8-Y13-Y16-Y26-Y32</f>
        <v>144060</v>
      </c>
    </row>
    <row r="8" spans="1:25" s="25" customFormat="1" x14ac:dyDescent="0.25">
      <c r="A8" s="26" t="s">
        <v>26</v>
      </c>
      <c r="B8" s="21">
        <f>SUM(B9:B12)</f>
        <v>4573752.8</v>
      </c>
      <c r="C8" s="21">
        <f>SUM(C9:C12)</f>
        <v>2572782</v>
      </c>
      <c r="D8" s="21">
        <f t="shared" ref="D8:L8" si="4">SUM(D9:D12)</f>
        <v>0</v>
      </c>
      <c r="E8" s="21">
        <f t="shared" si="4"/>
        <v>1149248.2</v>
      </c>
      <c r="F8" s="21">
        <f t="shared" si="4"/>
        <v>727754.1</v>
      </c>
      <c r="G8" s="21">
        <f t="shared" si="4"/>
        <v>549644.50000000012</v>
      </c>
      <c r="H8" s="21"/>
      <c r="I8" s="21"/>
      <c r="J8" s="21">
        <f t="shared" si="4"/>
        <v>0</v>
      </c>
      <c r="K8" s="21">
        <f t="shared" si="4"/>
        <v>0</v>
      </c>
      <c r="L8" s="21">
        <f t="shared" si="4"/>
        <v>1553318.5</v>
      </c>
      <c r="M8" s="21"/>
      <c r="N8" s="21"/>
      <c r="O8" s="22">
        <f>SUM(O9:O12)</f>
        <v>3845998.6999999997</v>
      </c>
      <c r="P8" s="22">
        <f t="shared" ref="P8" si="5">SUM(P9:P12)</f>
        <v>1619067.2000000002</v>
      </c>
      <c r="Q8" s="23">
        <v>3</v>
      </c>
      <c r="R8" s="23">
        <v>3</v>
      </c>
      <c r="S8" s="23">
        <v>0.88</v>
      </c>
      <c r="T8" s="23">
        <v>0.78</v>
      </c>
      <c r="U8" s="21">
        <f>SUM(U9:U12)</f>
        <v>1688</v>
      </c>
      <c r="V8" s="22">
        <f t="shared" si="2"/>
        <v>10153.436567999999</v>
      </c>
      <c r="W8" s="22">
        <f t="shared" si="2"/>
        <v>3788.6172480000005</v>
      </c>
      <c r="X8" s="22">
        <f t="shared" si="3"/>
        <v>15630.053816</v>
      </c>
      <c r="Y8" s="27">
        <v>19330</v>
      </c>
    </row>
    <row r="9" spans="1:25" x14ac:dyDescent="0.25">
      <c r="A9" s="20" t="s">
        <v>27</v>
      </c>
      <c r="B9" s="7">
        <v>4206636</v>
      </c>
      <c r="C9" s="7">
        <v>2399651.5</v>
      </c>
      <c r="D9" s="7">
        <v>0</v>
      </c>
      <c r="E9" s="7">
        <v>1149248.2</v>
      </c>
      <c r="F9" s="7">
        <v>655557.1</v>
      </c>
      <c r="G9" s="7">
        <v>549644.50000000012</v>
      </c>
      <c r="H9" s="7"/>
      <c r="I9" s="7"/>
      <c r="J9" s="7"/>
      <c r="K9" s="7"/>
      <c r="L9" s="7">
        <v>1553318.5</v>
      </c>
      <c r="M9" s="7"/>
      <c r="N9" s="7"/>
      <c r="O9" s="16">
        <f t="shared" ref="O9:O37" si="6">B9+D9-F9-H9-K9-M9</f>
        <v>3551078.9</v>
      </c>
      <c r="P9" s="16">
        <f t="shared" ref="P9:P37" si="7">C9+E9-G9-I9-J9-L9-N9</f>
        <v>1445936.7000000002</v>
      </c>
      <c r="Q9" s="18">
        <v>3</v>
      </c>
      <c r="R9" s="18">
        <v>3</v>
      </c>
      <c r="S9" s="18">
        <v>0.88</v>
      </c>
      <c r="T9" s="18">
        <v>0.78</v>
      </c>
      <c r="U9" s="7">
        <v>1688</v>
      </c>
      <c r="V9" s="19">
        <f t="shared" si="2"/>
        <v>9374.8482960000001</v>
      </c>
      <c r="W9" s="19">
        <f t="shared" si="2"/>
        <v>3383.4918780000003</v>
      </c>
      <c r="X9" s="19">
        <f t="shared" si="3"/>
        <v>14446.340174000001</v>
      </c>
      <c r="Y9" s="7"/>
    </row>
    <row r="10" spans="1:25" x14ac:dyDescent="0.25">
      <c r="A10" s="20" t="s">
        <v>28</v>
      </c>
      <c r="B10" s="7">
        <v>132175.79999999999</v>
      </c>
      <c r="C10" s="7">
        <v>156692.70000000001</v>
      </c>
      <c r="D10" s="7"/>
      <c r="E10" s="7"/>
      <c r="F10" s="7">
        <v>50213.7</v>
      </c>
      <c r="G10" s="7">
        <v>0</v>
      </c>
      <c r="H10" s="7"/>
      <c r="I10" s="7"/>
      <c r="J10" s="7"/>
      <c r="K10" s="7"/>
      <c r="L10" s="7"/>
      <c r="M10" s="7"/>
      <c r="N10" s="7"/>
      <c r="O10" s="16">
        <f>B10+D10-F10-H10-K10-M10</f>
        <v>81962.099999999991</v>
      </c>
      <c r="P10" s="16">
        <f t="shared" si="7"/>
        <v>156692.70000000001</v>
      </c>
      <c r="Q10" s="18">
        <v>3</v>
      </c>
      <c r="R10" s="18">
        <v>3</v>
      </c>
      <c r="S10" s="18">
        <v>0.88</v>
      </c>
      <c r="T10" s="18">
        <v>0.78</v>
      </c>
      <c r="U10" s="7"/>
      <c r="V10" s="19">
        <f t="shared" si="2"/>
        <v>216.37994399999999</v>
      </c>
      <c r="W10" s="19">
        <f t="shared" si="2"/>
        <v>366.66091800000004</v>
      </c>
      <c r="X10" s="19">
        <f t="shared" si="3"/>
        <v>583.04086200000006</v>
      </c>
      <c r="Y10" s="7"/>
    </row>
    <row r="11" spans="1:25" x14ac:dyDescent="0.25">
      <c r="A11" s="20" t="s">
        <v>29</v>
      </c>
      <c r="B11" s="7">
        <v>132409.4</v>
      </c>
      <c r="C11" s="7">
        <v>16437.800000000017</v>
      </c>
      <c r="D11" s="7"/>
      <c r="E11" s="7"/>
      <c r="F11" s="7">
        <v>17253</v>
      </c>
      <c r="G11" s="7">
        <v>0</v>
      </c>
      <c r="H11" s="7"/>
      <c r="I11" s="7"/>
      <c r="J11" s="7"/>
      <c r="K11" s="7"/>
      <c r="L11" s="7"/>
      <c r="M11" s="7"/>
      <c r="N11" s="7"/>
      <c r="O11" s="16">
        <f t="shared" si="6"/>
        <v>115156.4</v>
      </c>
      <c r="P11" s="16">
        <f t="shared" si="7"/>
        <v>16437.800000000017</v>
      </c>
      <c r="Q11" s="18">
        <v>3</v>
      </c>
      <c r="R11" s="18">
        <v>3</v>
      </c>
      <c r="S11" s="18">
        <v>0.88</v>
      </c>
      <c r="T11" s="18">
        <v>0.78</v>
      </c>
      <c r="U11" s="7"/>
      <c r="V11" s="19">
        <f t="shared" si="2"/>
        <v>304.01289599999996</v>
      </c>
      <c r="W11" s="19">
        <f t="shared" si="2"/>
        <v>38.464452000000044</v>
      </c>
      <c r="X11" s="19">
        <f t="shared" si="3"/>
        <v>342.47734800000001</v>
      </c>
      <c r="Y11" s="7"/>
    </row>
    <row r="12" spans="1:25" x14ac:dyDescent="0.25">
      <c r="A12" s="20" t="s">
        <v>30</v>
      </c>
      <c r="B12" s="7">
        <v>102531.59999999999</v>
      </c>
      <c r="C12" s="7">
        <v>0</v>
      </c>
      <c r="D12" s="7"/>
      <c r="E12" s="7"/>
      <c r="F12" s="7">
        <v>4730.3</v>
      </c>
      <c r="G12" s="7">
        <v>0</v>
      </c>
      <c r="H12" s="7"/>
      <c r="I12" s="7"/>
      <c r="J12" s="7"/>
      <c r="K12" s="7"/>
      <c r="L12" s="7"/>
      <c r="M12" s="7"/>
      <c r="N12" s="7"/>
      <c r="O12" s="16">
        <f t="shared" si="6"/>
        <v>97801.299999999988</v>
      </c>
      <c r="P12" s="16">
        <f t="shared" si="7"/>
        <v>0</v>
      </c>
      <c r="Q12" s="18">
        <v>3</v>
      </c>
      <c r="R12" s="18">
        <v>3</v>
      </c>
      <c r="S12" s="18">
        <v>0.88</v>
      </c>
      <c r="T12" s="18">
        <v>0.78</v>
      </c>
      <c r="U12" s="7"/>
      <c r="V12" s="19">
        <f t="shared" si="2"/>
        <v>258.19543199999998</v>
      </c>
      <c r="W12" s="19">
        <f t="shared" si="2"/>
        <v>0</v>
      </c>
      <c r="X12" s="19">
        <f t="shared" si="3"/>
        <v>258.19543199999998</v>
      </c>
      <c r="Y12" s="7"/>
    </row>
    <row r="13" spans="1:25" s="25" customFormat="1" x14ac:dyDescent="0.25">
      <c r="A13" s="26" t="s">
        <v>31</v>
      </c>
      <c r="B13" s="21">
        <f>SUM(B14:B15)</f>
        <v>1158833.8</v>
      </c>
      <c r="C13" s="21">
        <f>SUM(C14:C15)</f>
        <v>196005.3</v>
      </c>
      <c r="D13" s="21">
        <f t="shared" ref="D13:O13" si="8">SUM(D14:D15)</f>
        <v>0</v>
      </c>
      <c r="E13" s="21">
        <f t="shared" si="8"/>
        <v>315797.40000000002</v>
      </c>
      <c r="F13" s="21">
        <f t="shared" si="8"/>
        <v>115571.79999999999</v>
      </c>
      <c r="G13" s="21">
        <f t="shared" si="8"/>
        <v>71488.700000000012</v>
      </c>
      <c r="H13" s="21"/>
      <c r="I13" s="21"/>
      <c r="J13" s="21">
        <f t="shared" si="8"/>
        <v>0</v>
      </c>
      <c r="K13" s="21">
        <f t="shared" si="8"/>
        <v>0</v>
      </c>
      <c r="L13" s="21">
        <f t="shared" si="8"/>
        <v>229746</v>
      </c>
      <c r="M13" s="21"/>
      <c r="N13" s="21"/>
      <c r="O13" s="22">
        <f t="shared" si="8"/>
        <v>1043262</v>
      </c>
      <c r="P13" s="22">
        <f>SUM(P14:P15)</f>
        <v>210568</v>
      </c>
      <c r="Q13" s="23">
        <v>4</v>
      </c>
      <c r="R13" s="23">
        <v>4</v>
      </c>
      <c r="S13" s="23">
        <v>0.86</v>
      </c>
      <c r="T13" s="23">
        <v>0.76</v>
      </c>
      <c r="U13" s="21">
        <f>SUM(U14:U15)</f>
        <v>247</v>
      </c>
      <c r="V13" s="22">
        <f>O13*Q13*S13/1000</f>
        <v>3588.8212799999997</v>
      </c>
      <c r="W13" s="22">
        <f t="shared" si="2"/>
        <v>640.12671999999998</v>
      </c>
      <c r="X13" s="22">
        <f>W13+V13+U13</f>
        <v>4475.9479999999994</v>
      </c>
      <c r="Y13" s="27">
        <v>12347</v>
      </c>
    </row>
    <row r="14" spans="1:25" x14ac:dyDescent="0.25">
      <c r="A14" s="20" t="s">
        <v>32</v>
      </c>
      <c r="B14" s="7">
        <v>876495.8</v>
      </c>
      <c r="C14" s="7">
        <v>167425.5</v>
      </c>
      <c r="D14" s="7">
        <v>0</v>
      </c>
      <c r="E14" s="7">
        <v>315797.40000000002</v>
      </c>
      <c r="F14" s="7">
        <v>105638.29999999999</v>
      </c>
      <c r="G14" s="7">
        <v>71488.700000000012</v>
      </c>
      <c r="H14" s="7"/>
      <c r="I14" s="7"/>
      <c r="J14" s="7"/>
      <c r="K14" s="7"/>
      <c r="L14" s="24">
        <v>229746</v>
      </c>
      <c r="M14" s="24"/>
      <c r="N14" s="24"/>
      <c r="O14" s="16">
        <f t="shared" si="6"/>
        <v>770857.5</v>
      </c>
      <c r="P14" s="16">
        <f>C14+E14-G14-I14-J14-L14-N14</f>
        <v>181988.2</v>
      </c>
      <c r="Q14" s="18">
        <v>4</v>
      </c>
      <c r="R14" s="18">
        <v>4</v>
      </c>
      <c r="S14" s="18">
        <v>0.86</v>
      </c>
      <c r="T14" s="18">
        <v>0.76</v>
      </c>
      <c r="U14" s="7">
        <v>247</v>
      </c>
      <c r="V14" s="19">
        <f t="shared" si="2"/>
        <v>2651.7497999999996</v>
      </c>
      <c r="W14" s="19">
        <f t="shared" si="2"/>
        <v>553.24412800000005</v>
      </c>
      <c r="X14" s="19">
        <f t="shared" si="3"/>
        <v>3451.9939279999999</v>
      </c>
      <c r="Y14" s="7"/>
    </row>
    <row r="15" spans="1:25" x14ac:dyDescent="0.25">
      <c r="A15" s="20" t="s">
        <v>33</v>
      </c>
      <c r="B15" s="7">
        <v>282338</v>
      </c>
      <c r="C15" s="7">
        <v>28579.799999999988</v>
      </c>
      <c r="D15" s="7"/>
      <c r="E15" s="7"/>
      <c r="F15" s="7">
        <v>9933.5</v>
      </c>
      <c r="G15" s="7">
        <v>0</v>
      </c>
      <c r="H15" s="7"/>
      <c r="I15" s="7"/>
      <c r="J15" s="7"/>
      <c r="K15" s="7"/>
      <c r="L15" s="24"/>
      <c r="M15" s="24"/>
      <c r="N15" s="24"/>
      <c r="O15" s="16">
        <f t="shared" si="6"/>
        <v>272404.5</v>
      </c>
      <c r="P15" s="16">
        <f t="shared" si="7"/>
        <v>28579.799999999988</v>
      </c>
      <c r="Q15" s="18">
        <v>4</v>
      </c>
      <c r="R15" s="18">
        <v>4</v>
      </c>
      <c r="S15" s="18">
        <v>0.86</v>
      </c>
      <c r="T15" s="18">
        <v>0.76</v>
      </c>
      <c r="U15" s="7"/>
      <c r="V15" s="19">
        <f t="shared" si="2"/>
        <v>937.07147999999995</v>
      </c>
      <c r="W15" s="19">
        <f t="shared" si="2"/>
        <v>86.88259199999996</v>
      </c>
      <c r="X15" s="19">
        <f t="shared" si="3"/>
        <v>1023.9540719999999</v>
      </c>
      <c r="Y15" s="7"/>
    </row>
    <row r="16" spans="1:25" s="25" customFormat="1" x14ac:dyDescent="0.25">
      <c r="A16" s="26" t="s">
        <v>34</v>
      </c>
      <c r="B16" s="21">
        <f>SUM(B17:B25)</f>
        <v>3408125.4</v>
      </c>
      <c r="C16" s="21">
        <f>SUM(C17:C25)</f>
        <v>7376070.3999999994</v>
      </c>
      <c r="D16" s="21">
        <f t="shared" ref="D16:P16" si="9">SUM(D17:D25)</f>
        <v>4428.7</v>
      </c>
      <c r="E16" s="21">
        <f t="shared" si="9"/>
        <v>524343.9</v>
      </c>
      <c r="F16" s="21">
        <f t="shared" si="9"/>
        <v>311906.3</v>
      </c>
      <c r="G16" s="21">
        <f t="shared" si="9"/>
        <v>299803.90000000002</v>
      </c>
      <c r="H16" s="21"/>
      <c r="I16" s="21"/>
      <c r="J16" s="21">
        <f t="shared" si="9"/>
        <v>0</v>
      </c>
      <c r="K16" s="21">
        <f t="shared" si="9"/>
        <v>0</v>
      </c>
      <c r="L16" s="21">
        <f t="shared" si="9"/>
        <v>7444926.3000000007</v>
      </c>
      <c r="M16" s="21"/>
      <c r="N16" s="21"/>
      <c r="O16" s="22">
        <f t="shared" si="9"/>
        <v>3100647.8000000003</v>
      </c>
      <c r="P16" s="22">
        <f t="shared" si="9"/>
        <v>155684.09999999867</v>
      </c>
      <c r="Q16" s="23">
        <v>2.5</v>
      </c>
      <c r="R16" s="23">
        <v>2.5</v>
      </c>
      <c r="S16" s="23">
        <v>0.9</v>
      </c>
      <c r="T16" s="23">
        <v>0.78</v>
      </c>
      <c r="U16" s="21">
        <f>SUM(U18:U25)</f>
        <v>3784</v>
      </c>
      <c r="V16" s="22">
        <f t="shared" si="2"/>
        <v>6976.457550000001</v>
      </c>
      <c r="W16" s="22">
        <f t="shared" si="2"/>
        <v>303.58399499999746</v>
      </c>
      <c r="X16" s="22">
        <f t="shared" si="3"/>
        <v>11064.041544999998</v>
      </c>
      <c r="Y16" s="21">
        <v>12352</v>
      </c>
    </row>
    <row r="17" spans="1:25" x14ac:dyDescent="0.25">
      <c r="A17" s="20" t="s">
        <v>35</v>
      </c>
      <c r="B17" s="7">
        <v>421107.3</v>
      </c>
      <c r="C17" s="7">
        <v>16423.900000000023</v>
      </c>
      <c r="D17" s="7"/>
      <c r="E17" s="7"/>
      <c r="F17" s="7">
        <v>42260.7</v>
      </c>
      <c r="G17" s="7">
        <v>0</v>
      </c>
      <c r="H17" s="7"/>
      <c r="I17" s="7"/>
      <c r="J17" s="7"/>
      <c r="K17" s="7"/>
      <c r="L17" s="24"/>
      <c r="M17" s="24"/>
      <c r="N17" s="24"/>
      <c r="O17" s="16">
        <f t="shared" si="6"/>
        <v>378846.6</v>
      </c>
      <c r="P17" s="16">
        <f t="shared" si="7"/>
        <v>16423.900000000023</v>
      </c>
      <c r="Q17" s="18">
        <v>2.5</v>
      </c>
      <c r="R17" s="18">
        <v>2.5</v>
      </c>
      <c r="S17" s="18">
        <v>0.9</v>
      </c>
      <c r="T17" s="18">
        <v>0.8</v>
      </c>
      <c r="U17" s="7"/>
      <c r="V17" s="19">
        <f t="shared" si="2"/>
        <v>852.40485000000001</v>
      </c>
      <c r="W17" s="19">
        <f t="shared" si="2"/>
        <v>32.847800000000049</v>
      </c>
      <c r="X17" s="19">
        <f t="shared" si="3"/>
        <v>885.25265000000002</v>
      </c>
      <c r="Y17" s="7"/>
    </row>
    <row r="18" spans="1:25" x14ac:dyDescent="0.25">
      <c r="A18" s="20" t="s">
        <v>36</v>
      </c>
      <c r="B18" s="7">
        <v>261450.2</v>
      </c>
      <c r="C18" s="7">
        <v>7031065.3999999994</v>
      </c>
      <c r="D18" s="7"/>
      <c r="E18" s="7"/>
      <c r="F18" s="7">
        <v>70682.400000000009</v>
      </c>
      <c r="G18" s="7">
        <v>47096.399999999994</v>
      </c>
      <c r="H18" s="7"/>
      <c r="I18" s="7"/>
      <c r="J18" s="7"/>
      <c r="K18" s="7"/>
      <c r="L18" s="24">
        <v>6920582.4000000004</v>
      </c>
      <c r="M18" s="24"/>
      <c r="N18" s="24"/>
      <c r="O18" s="16">
        <f t="shared" si="6"/>
        <v>190767.8</v>
      </c>
      <c r="P18" s="16">
        <f t="shared" si="7"/>
        <v>63386.599999998696</v>
      </c>
      <c r="Q18" s="18">
        <v>2.5</v>
      </c>
      <c r="R18" s="18">
        <v>2.5</v>
      </c>
      <c r="S18" s="18">
        <v>0.9</v>
      </c>
      <c r="T18" s="18">
        <v>0.8</v>
      </c>
      <c r="U18" s="7">
        <v>2838</v>
      </c>
      <c r="V18" s="19">
        <f t="shared" si="2"/>
        <v>429.22755000000001</v>
      </c>
      <c r="W18" s="19">
        <f t="shared" si="2"/>
        <v>126.77319999999739</v>
      </c>
      <c r="X18" s="19">
        <f t="shared" si="3"/>
        <v>3394.0007499999974</v>
      </c>
      <c r="Y18" s="7"/>
    </row>
    <row r="19" spans="1:25" x14ac:dyDescent="0.25">
      <c r="A19" s="20" t="s">
        <v>37</v>
      </c>
      <c r="B19" s="7">
        <v>342831.7</v>
      </c>
      <c r="C19" s="7">
        <v>14047.799999999988</v>
      </c>
      <c r="D19" s="7"/>
      <c r="E19" s="7"/>
      <c r="F19" s="7">
        <v>54973.2</v>
      </c>
      <c r="G19" s="7">
        <v>1830</v>
      </c>
      <c r="H19" s="7"/>
      <c r="I19" s="7"/>
      <c r="J19" s="7"/>
      <c r="K19" s="7"/>
      <c r="L19" s="24"/>
      <c r="M19" s="24"/>
      <c r="N19" s="24"/>
      <c r="O19" s="16">
        <f t="shared" si="6"/>
        <v>287858.5</v>
      </c>
      <c r="P19" s="16">
        <f t="shared" si="7"/>
        <v>12217.799999999988</v>
      </c>
      <c r="Q19" s="18">
        <v>2.5</v>
      </c>
      <c r="R19" s="18">
        <v>2.5</v>
      </c>
      <c r="S19" s="18">
        <v>0.9</v>
      </c>
      <c r="T19" s="18">
        <v>0.8</v>
      </c>
      <c r="U19" s="7"/>
      <c r="V19" s="19">
        <f t="shared" si="2"/>
        <v>647.68162500000005</v>
      </c>
      <c r="W19" s="19">
        <f t="shared" si="2"/>
        <v>24.435599999999976</v>
      </c>
      <c r="X19" s="19">
        <f t="shared" si="3"/>
        <v>672.11722500000008</v>
      </c>
      <c r="Y19" s="7"/>
    </row>
    <row r="20" spans="1:25" x14ac:dyDescent="0.25">
      <c r="A20" s="20" t="s">
        <v>38</v>
      </c>
      <c r="B20" s="7">
        <v>302399.80000000005</v>
      </c>
      <c r="C20" s="7">
        <v>27777.599999999977</v>
      </c>
      <c r="D20" s="7">
        <v>0</v>
      </c>
      <c r="E20" s="7">
        <v>524343.9</v>
      </c>
      <c r="F20" s="7">
        <v>12113.1</v>
      </c>
      <c r="G20" s="7">
        <v>0</v>
      </c>
      <c r="H20" s="7"/>
      <c r="I20" s="7"/>
      <c r="J20" s="7"/>
      <c r="K20" s="7"/>
      <c r="L20" s="24">
        <v>524343.9</v>
      </c>
      <c r="M20" s="24"/>
      <c r="N20" s="24"/>
      <c r="O20" s="16">
        <f t="shared" si="6"/>
        <v>290286.70000000007</v>
      </c>
      <c r="P20" s="16">
        <f t="shared" si="7"/>
        <v>27777.599999999977</v>
      </c>
      <c r="Q20" s="18">
        <v>2.5</v>
      </c>
      <c r="R20" s="18">
        <v>2.5</v>
      </c>
      <c r="S20" s="18">
        <v>0.9</v>
      </c>
      <c r="T20" s="18">
        <v>0.8</v>
      </c>
      <c r="U20" s="7">
        <v>946</v>
      </c>
      <c r="V20" s="19">
        <f t="shared" si="2"/>
        <v>653.14507500000013</v>
      </c>
      <c r="W20" s="19">
        <f t="shared" si="2"/>
        <v>55.555199999999957</v>
      </c>
      <c r="X20" s="19">
        <f t="shared" si="3"/>
        <v>1654.7002750000001</v>
      </c>
      <c r="Y20" s="7"/>
    </row>
    <row r="21" spans="1:25" x14ac:dyDescent="0.25">
      <c r="A21" s="20" t="s">
        <v>39</v>
      </c>
      <c r="B21" s="7">
        <v>462759.5</v>
      </c>
      <c r="C21" s="7">
        <v>147640.90000000002</v>
      </c>
      <c r="D21" s="7"/>
      <c r="E21" s="7"/>
      <c r="F21" s="7">
        <v>29507.200000000001</v>
      </c>
      <c r="G21" s="7">
        <v>142970.4</v>
      </c>
      <c r="H21" s="7"/>
      <c r="I21" s="7"/>
      <c r="J21" s="7"/>
      <c r="K21" s="7"/>
      <c r="L21" s="24"/>
      <c r="M21" s="24"/>
      <c r="N21" s="24"/>
      <c r="O21" s="16">
        <f t="shared" si="6"/>
        <v>433252.3</v>
      </c>
      <c r="P21" s="16">
        <f t="shared" si="7"/>
        <v>4670.5000000000291</v>
      </c>
      <c r="Q21" s="18">
        <v>2.5</v>
      </c>
      <c r="R21" s="18">
        <v>2.5</v>
      </c>
      <c r="S21" s="18">
        <v>0.9</v>
      </c>
      <c r="T21" s="18">
        <v>0.8</v>
      </c>
      <c r="U21" s="7"/>
      <c r="V21" s="19">
        <f t="shared" si="2"/>
        <v>974.81767500000001</v>
      </c>
      <c r="W21" s="19">
        <f t="shared" si="2"/>
        <v>9.3410000000000579</v>
      </c>
      <c r="X21" s="19">
        <f t="shared" si="3"/>
        <v>984.15867500000002</v>
      </c>
      <c r="Y21" s="7"/>
    </row>
    <row r="22" spans="1:25" x14ac:dyDescent="0.25">
      <c r="A22" s="20" t="s">
        <v>40</v>
      </c>
      <c r="B22" s="7">
        <v>554405</v>
      </c>
      <c r="C22" s="7">
        <v>82796.099999999977</v>
      </c>
      <c r="D22" s="7"/>
      <c r="E22" s="7"/>
      <c r="F22" s="7">
        <v>47094.2</v>
      </c>
      <c r="G22" s="7">
        <v>57900.7</v>
      </c>
      <c r="H22" s="7"/>
      <c r="I22" s="7"/>
      <c r="J22" s="7"/>
      <c r="K22" s="7"/>
      <c r="L22" s="24"/>
      <c r="M22" s="24"/>
      <c r="N22" s="24"/>
      <c r="O22" s="16">
        <f t="shared" si="6"/>
        <v>507310.8</v>
      </c>
      <c r="P22" s="16">
        <f t="shared" si="7"/>
        <v>24895.39999999998</v>
      </c>
      <c r="Q22" s="18">
        <v>2.5</v>
      </c>
      <c r="R22" s="18">
        <v>2.5</v>
      </c>
      <c r="S22" s="18">
        <v>0.9</v>
      </c>
      <c r="T22" s="18">
        <v>0.8</v>
      </c>
      <c r="U22" s="7"/>
      <c r="V22" s="19">
        <f t="shared" si="2"/>
        <v>1141.4493</v>
      </c>
      <c r="W22" s="19">
        <f t="shared" si="2"/>
        <v>49.790799999999962</v>
      </c>
      <c r="X22" s="19">
        <f t="shared" si="3"/>
        <v>1191.2401</v>
      </c>
      <c r="Y22" s="7"/>
    </row>
    <row r="23" spans="1:25" x14ac:dyDescent="0.25">
      <c r="A23" s="20" t="s">
        <v>41</v>
      </c>
      <c r="B23" s="7">
        <v>560146.70000000007</v>
      </c>
      <c r="C23" s="7">
        <v>50949.099999999977</v>
      </c>
      <c r="D23" s="7"/>
      <c r="E23" s="7"/>
      <c r="F23" s="7">
        <v>37583.599999999999</v>
      </c>
      <c r="G23" s="7">
        <v>50006.400000000001</v>
      </c>
      <c r="H23" s="7"/>
      <c r="I23" s="7"/>
      <c r="J23" s="7"/>
      <c r="K23" s="7"/>
      <c r="L23" s="24"/>
      <c r="M23" s="24"/>
      <c r="N23" s="24"/>
      <c r="O23" s="16">
        <f t="shared" si="6"/>
        <v>522563.10000000009</v>
      </c>
      <c r="P23" s="16">
        <f t="shared" si="7"/>
        <v>942.69999999997526</v>
      </c>
      <c r="Q23" s="18">
        <v>2.5</v>
      </c>
      <c r="R23" s="18">
        <v>2.5</v>
      </c>
      <c r="S23" s="18">
        <v>0.9</v>
      </c>
      <c r="T23" s="18">
        <v>0.8</v>
      </c>
      <c r="U23" s="7"/>
      <c r="V23" s="19">
        <f t="shared" si="2"/>
        <v>1175.7669750000002</v>
      </c>
      <c r="W23" s="19">
        <f t="shared" si="2"/>
        <v>1.8853999999999504</v>
      </c>
      <c r="X23" s="19">
        <f t="shared" si="3"/>
        <v>1177.6523750000001</v>
      </c>
      <c r="Y23" s="7"/>
    </row>
    <row r="24" spans="1:25" x14ac:dyDescent="0.25">
      <c r="A24" s="20" t="s">
        <v>42</v>
      </c>
      <c r="B24" s="7">
        <v>94850.799999999988</v>
      </c>
      <c r="C24" s="7">
        <v>942.70000000001164</v>
      </c>
      <c r="D24" s="7"/>
      <c r="E24" s="7"/>
      <c r="F24" s="7">
        <v>6497.9</v>
      </c>
      <c r="G24" s="7">
        <v>0</v>
      </c>
      <c r="H24" s="7"/>
      <c r="I24" s="7"/>
      <c r="J24" s="7"/>
      <c r="K24" s="7"/>
      <c r="L24" s="24"/>
      <c r="M24" s="24"/>
      <c r="N24" s="24"/>
      <c r="O24" s="16">
        <f t="shared" si="6"/>
        <v>88352.9</v>
      </c>
      <c r="P24" s="16">
        <f t="shared" si="7"/>
        <v>942.70000000001164</v>
      </c>
      <c r="Q24" s="18">
        <v>2.5</v>
      </c>
      <c r="R24" s="18">
        <v>2.5</v>
      </c>
      <c r="S24" s="18">
        <v>0.9</v>
      </c>
      <c r="T24" s="18">
        <v>0.8</v>
      </c>
      <c r="U24" s="7"/>
      <c r="V24" s="19">
        <f t="shared" si="2"/>
        <v>198.794025</v>
      </c>
      <c r="W24" s="19">
        <f t="shared" si="2"/>
        <v>1.8854000000000233</v>
      </c>
      <c r="X24" s="19">
        <f t="shared" si="3"/>
        <v>200.67942500000004</v>
      </c>
      <c r="Y24" s="7"/>
    </row>
    <row r="25" spans="1:25" x14ac:dyDescent="0.25">
      <c r="A25" s="20" t="s">
        <v>43</v>
      </c>
      <c r="B25" s="7">
        <v>408174.4</v>
      </c>
      <c r="C25" s="7">
        <v>4426.8999999999651</v>
      </c>
      <c r="D25" s="7">
        <v>4428.7</v>
      </c>
      <c r="E25" s="7">
        <v>0</v>
      </c>
      <c r="F25" s="7">
        <v>11194</v>
      </c>
      <c r="G25" s="7">
        <v>0</v>
      </c>
      <c r="H25" s="7"/>
      <c r="I25" s="7"/>
      <c r="J25" s="7"/>
      <c r="K25" s="7"/>
      <c r="L25" s="24"/>
      <c r="M25" s="24"/>
      <c r="N25" s="24"/>
      <c r="O25" s="16">
        <f t="shared" si="6"/>
        <v>401409.10000000003</v>
      </c>
      <c r="P25" s="16">
        <f t="shared" si="7"/>
        <v>4426.8999999999651</v>
      </c>
      <c r="Q25" s="18">
        <v>2.5</v>
      </c>
      <c r="R25" s="18">
        <v>2.5</v>
      </c>
      <c r="S25" s="18">
        <v>0.9</v>
      </c>
      <c r="T25" s="18">
        <v>0.8</v>
      </c>
      <c r="U25" s="7"/>
      <c r="V25" s="19">
        <f t="shared" si="2"/>
        <v>903.17047500000012</v>
      </c>
      <c r="W25" s="19">
        <f t="shared" si="2"/>
        <v>8.8537999999999304</v>
      </c>
      <c r="X25" s="19">
        <f t="shared" si="3"/>
        <v>912.0242750000001</v>
      </c>
      <c r="Y25" s="7"/>
    </row>
    <row r="26" spans="1:25" s="25" customFormat="1" x14ac:dyDescent="0.25">
      <c r="A26" s="26" t="s">
        <v>44</v>
      </c>
      <c r="B26" s="21">
        <f>SUM(B27:B31)</f>
        <v>3428298.1</v>
      </c>
      <c r="C26" s="21">
        <f>SUM(C27:C31)</f>
        <v>1149791.5999999999</v>
      </c>
      <c r="D26" s="21">
        <f t="shared" ref="D26:L26" si="10">SUM(D27:D31)</f>
        <v>4348.3999999999996</v>
      </c>
      <c r="E26" s="21">
        <f t="shared" si="10"/>
        <v>1059414.1000000001</v>
      </c>
      <c r="F26" s="21">
        <f t="shared" si="10"/>
        <v>250642</v>
      </c>
      <c r="G26" s="21">
        <f t="shared" si="10"/>
        <v>413596.5</v>
      </c>
      <c r="H26" s="21"/>
      <c r="I26" s="21"/>
      <c r="J26" s="21">
        <f t="shared" si="10"/>
        <v>0</v>
      </c>
      <c r="K26" s="21">
        <f t="shared" si="10"/>
        <v>0</v>
      </c>
      <c r="L26" s="21">
        <f t="shared" si="10"/>
        <v>1059414.1000000001</v>
      </c>
      <c r="M26" s="21"/>
      <c r="N26" s="21"/>
      <c r="O26" s="22">
        <f t="shared" ref="O26:P26" si="11">SUM(O27:O31)</f>
        <v>3182004.5</v>
      </c>
      <c r="P26" s="22">
        <f t="shared" si="11"/>
        <v>736195.09999999974</v>
      </c>
      <c r="Q26" s="23">
        <v>2.5</v>
      </c>
      <c r="R26" s="23">
        <v>2.5</v>
      </c>
      <c r="S26" s="23">
        <v>0.9</v>
      </c>
      <c r="T26" s="23">
        <v>0.8</v>
      </c>
      <c r="U26" s="21">
        <f>SUM(U27:U31)</f>
        <v>1193</v>
      </c>
      <c r="V26" s="22">
        <f t="shared" si="2"/>
        <v>7159.5101249999998</v>
      </c>
      <c r="W26" s="22">
        <f t="shared" si="2"/>
        <v>1472.3901999999996</v>
      </c>
      <c r="X26" s="22">
        <f t="shared" si="3"/>
        <v>9824.9003249999987</v>
      </c>
      <c r="Y26" s="21">
        <v>12711</v>
      </c>
    </row>
    <row r="27" spans="1:25" x14ac:dyDescent="0.25">
      <c r="A27" s="20" t="s">
        <v>45</v>
      </c>
      <c r="B27" s="7">
        <v>872052.9</v>
      </c>
      <c r="C27" s="7">
        <v>356601.99999999988</v>
      </c>
      <c r="D27" s="7"/>
      <c r="E27" s="7"/>
      <c r="F27" s="7">
        <v>23211.3</v>
      </c>
      <c r="G27" s="7">
        <v>278299.90000000002</v>
      </c>
      <c r="H27" s="7"/>
      <c r="I27" s="7"/>
      <c r="J27" s="7"/>
      <c r="K27" s="7"/>
      <c r="L27" s="24"/>
      <c r="M27" s="24"/>
      <c r="N27" s="24"/>
      <c r="O27" s="16">
        <f t="shared" si="6"/>
        <v>848841.6</v>
      </c>
      <c r="P27" s="16">
        <f t="shared" si="7"/>
        <v>78302.09999999986</v>
      </c>
      <c r="Q27" s="18">
        <v>2.5</v>
      </c>
      <c r="R27" s="18">
        <v>2.5</v>
      </c>
      <c r="S27" s="18">
        <v>0.9</v>
      </c>
      <c r="T27" s="18">
        <v>0.8</v>
      </c>
      <c r="U27" s="7"/>
      <c r="V27" s="19">
        <f t="shared" si="2"/>
        <v>1909.8936000000001</v>
      </c>
      <c r="W27" s="19">
        <f t="shared" si="2"/>
        <v>156.60419999999971</v>
      </c>
      <c r="X27" s="19">
        <f t="shared" si="3"/>
        <v>2066.4977999999996</v>
      </c>
      <c r="Y27" s="7"/>
    </row>
    <row r="28" spans="1:25" x14ac:dyDescent="0.25">
      <c r="A28" s="20" t="s">
        <v>46</v>
      </c>
      <c r="B28" s="7">
        <v>204100.69999999998</v>
      </c>
      <c r="C28" s="7">
        <v>7342.5000000000291</v>
      </c>
      <c r="D28" s="7"/>
      <c r="E28" s="7"/>
      <c r="F28" s="7">
        <v>24247.599999999999</v>
      </c>
      <c r="G28" s="7">
        <v>6917.5</v>
      </c>
      <c r="H28" s="7"/>
      <c r="I28" s="7"/>
      <c r="J28" s="7"/>
      <c r="K28" s="7"/>
      <c r="L28" s="24"/>
      <c r="M28" s="24"/>
      <c r="N28" s="24"/>
      <c r="O28" s="16">
        <f t="shared" si="6"/>
        <v>179853.09999999998</v>
      </c>
      <c r="P28" s="16">
        <f t="shared" si="7"/>
        <v>425.0000000000291</v>
      </c>
      <c r="Q28" s="18">
        <v>2.5</v>
      </c>
      <c r="R28" s="18">
        <v>2.5</v>
      </c>
      <c r="S28" s="18">
        <v>0.9</v>
      </c>
      <c r="T28" s="18">
        <v>0.8</v>
      </c>
      <c r="U28" s="7"/>
      <c r="V28" s="19">
        <f t="shared" si="2"/>
        <v>404.66947499999998</v>
      </c>
      <c r="W28" s="19">
        <f t="shared" si="2"/>
        <v>0.85000000000005815</v>
      </c>
      <c r="X28" s="19">
        <f t="shared" si="3"/>
        <v>405.51947500000006</v>
      </c>
      <c r="Y28" s="7"/>
    </row>
    <row r="29" spans="1:25" x14ac:dyDescent="0.25">
      <c r="A29" s="20" t="s">
        <v>47</v>
      </c>
      <c r="B29" s="7">
        <v>94512.7</v>
      </c>
      <c r="C29" s="7">
        <v>0</v>
      </c>
      <c r="D29" s="7"/>
      <c r="E29" s="7"/>
      <c r="F29" s="7">
        <v>6410.9</v>
      </c>
      <c r="G29" s="7">
        <v>0</v>
      </c>
      <c r="H29" s="7"/>
      <c r="I29" s="7"/>
      <c r="J29" s="7"/>
      <c r="K29" s="7"/>
      <c r="L29" s="24"/>
      <c r="M29" s="24"/>
      <c r="N29" s="24"/>
      <c r="O29" s="16">
        <f t="shared" si="6"/>
        <v>88101.8</v>
      </c>
      <c r="P29" s="16">
        <f t="shared" si="7"/>
        <v>0</v>
      </c>
      <c r="Q29" s="18">
        <v>2.5</v>
      </c>
      <c r="R29" s="18">
        <v>2.5</v>
      </c>
      <c r="S29" s="18">
        <v>0.9</v>
      </c>
      <c r="T29" s="18">
        <v>0.8</v>
      </c>
      <c r="U29" s="7"/>
      <c r="V29" s="19">
        <f t="shared" si="2"/>
        <v>198.22905000000003</v>
      </c>
      <c r="W29" s="19">
        <f t="shared" si="2"/>
        <v>0</v>
      </c>
      <c r="X29" s="19">
        <f t="shared" si="3"/>
        <v>198.22905000000003</v>
      </c>
      <c r="Y29" s="7"/>
    </row>
    <row r="30" spans="1:25" x14ac:dyDescent="0.25">
      <c r="A30" s="20" t="s">
        <v>48</v>
      </c>
      <c r="B30" s="7">
        <v>152873.70000000001</v>
      </c>
      <c r="C30" s="7">
        <v>5056.0999999999767</v>
      </c>
      <c r="D30" s="7"/>
      <c r="E30" s="7"/>
      <c r="F30" s="7">
        <v>32335.5</v>
      </c>
      <c r="G30" s="7">
        <v>4120</v>
      </c>
      <c r="H30" s="7"/>
      <c r="I30" s="7"/>
      <c r="J30" s="7"/>
      <c r="K30" s="7"/>
      <c r="L30" s="24"/>
      <c r="M30" s="24"/>
      <c r="N30" s="24"/>
      <c r="O30" s="16">
        <f t="shared" si="6"/>
        <v>120538.20000000001</v>
      </c>
      <c r="P30" s="16">
        <f t="shared" si="7"/>
        <v>936.09999999997672</v>
      </c>
      <c r="Q30" s="18">
        <v>2.5</v>
      </c>
      <c r="R30" s="18">
        <v>2.5</v>
      </c>
      <c r="S30" s="18">
        <v>0.9</v>
      </c>
      <c r="T30" s="18">
        <v>0.8</v>
      </c>
      <c r="U30" s="7"/>
      <c r="V30" s="19">
        <f t="shared" si="2"/>
        <v>271.21095000000003</v>
      </c>
      <c r="W30" s="19">
        <f t="shared" si="2"/>
        <v>1.8721999999999535</v>
      </c>
      <c r="X30" s="19">
        <f t="shared" si="3"/>
        <v>273.08314999999999</v>
      </c>
      <c r="Y30" s="7"/>
    </row>
    <row r="31" spans="1:25" x14ac:dyDescent="0.25">
      <c r="A31" s="20" t="s">
        <v>49</v>
      </c>
      <c r="B31" s="7">
        <v>2104758.1</v>
      </c>
      <c r="C31" s="7">
        <v>780791</v>
      </c>
      <c r="D31" s="7">
        <v>4348.3999999999996</v>
      </c>
      <c r="E31" s="7">
        <v>1059414.1000000001</v>
      </c>
      <c r="F31" s="7">
        <v>164436.70000000001</v>
      </c>
      <c r="G31" s="7">
        <v>124259.09999999998</v>
      </c>
      <c r="H31" s="7"/>
      <c r="I31" s="7"/>
      <c r="J31" s="7"/>
      <c r="K31" s="7"/>
      <c r="L31" s="24">
        <v>1059414.1000000001</v>
      </c>
      <c r="M31" s="24"/>
      <c r="N31" s="24"/>
      <c r="O31" s="16">
        <f t="shared" si="6"/>
        <v>1944669.8</v>
      </c>
      <c r="P31" s="16">
        <f t="shared" si="7"/>
        <v>656531.89999999991</v>
      </c>
      <c r="Q31" s="18">
        <v>2.5</v>
      </c>
      <c r="R31" s="18">
        <v>2.5</v>
      </c>
      <c r="S31" s="18">
        <v>0.9</v>
      </c>
      <c r="T31" s="18">
        <v>0.8</v>
      </c>
      <c r="U31" s="7">
        <v>1193</v>
      </c>
      <c r="V31" s="19">
        <f t="shared" si="2"/>
        <v>4375.5070500000002</v>
      </c>
      <c r="W31" s="19">
        <f t="shared" si="2"/>
        <v>1313.0637999999999</v>
      </c>
      <c r="X31" s="19">
        <f t="shared" si="3"/>
        <v>6881.5708500000001</v>
      </c>
      <c r="Y31" s="7"/>
    </row>
    <row r="32" spans="1:25" s="25" customFormat="1" x14ac:dyDescent="0.25">
      <c r="A32" s="26" t="s">
        <v>50</v>
      </c>
      <c r="B32" s="21">
        <f>SUM(B33:B37)</f>
        <v>2896688</v>
      </c>
      <c r="C32" s="21">
        <f t="shared" ref="C32:L32" si="12">SUM(C33:C37)</f>
        <v>1228362.9000000004</v>
      </c>
      <c r="D32" s="21">
        <f t="shared" si="12"/>
        <v>0</v>
      </c>
      <c r="E32" s="21">
        <f t="shared" si="12"/>
        <v>2193441.9</v>
      </c>
      <c r="F32" s="21">
        <f t="shared" si="12"/>
        <v>280311.60000000003</v>
      </c>
      <c r="G32" s="21">
        <f t="shared" si="12"/>
        <v>669302.4</v>
      </c>
      <c r="H32" s="21"/>
      <c r="I32" s="21"/>
      <c r="J32" s="21">
        <f t="shared" si="12"/>
        <v>0</v>
      </c>
      <c r="K32" s="21">
        <f t="shared" si="12"/>
        <v>0</v>
      </c>
      <c r="L32" s="21">
        <f t="shared" si="12"/>
        <v>411068.1</v>
      </c>
      <c r="M32" s="21"/>
      <c r="N32" s="21"/>
      <c r="O32" s="22">
        <f t="shared" ref="O32:P32" si="13">SUM(O33:O37)</f>
        <v>2616376.4</v>
      </c>
      <c r="P32" s="22">
        <f t="shared" si="13"/>
        <v>2341434.3000000003</v>
      </c>
      <c r="Q32" s="23">
        <v>2.5</v>
      </c>
      <c r="R32" s="23">
        <v>2.5</v>
      </c>
      <c r="S32" s="23">
        <v>0.9</v>
      </c>
      <c r="T32" s="23">
        <v>0.78</v>
      </c>
      <c r="U32" s="21">
        <f>SUM(U33:U37)</f>
        <v>1952</v>
      </c>
      <c r="V32" s="22">
        <f t="shared" si="2"/>
        <v>5886.8469000000005</v>
      </c>
      <c r="W32" s="22">
        <f t="shared" si="2"/>
        <v>4565.7968850000007</v>
      </c>
      <c r="X32" s="22">
        <f t="shared" si="3"/>
        <v>12404.643785</v>
      </c>
      <c r="Y32" s="21">
        <v>19300</v>
      </c>
    </row>
    <row r="33" spans="1:25" x14ac:dyDescent="0.25">
      <c r="A33" s="20" t="s">
        <v>51</v>
      </c>
      <c r="B33" s="7">
        <v>205907.5</v>
      </c>
      <c r="C33" s="7">
        <v>464469.9</v>
      </c>
      <c r="D33" s="7">
        <v>0</v>
      </c>
      <c r="E33" s="7">
        <v>1032736.6</v>
      </c>
      <c r="F33" s="7">
        <v>12814</v>
      </c>
      <c r="G33" s="7">
        <v>464469.9</v>
      </c>
      <c r="H33" s="7"/>
      <c r="I33" s="7"/>
      <c r="J33" s="7"/>
      <c r="K33" s="7"/>
      <c r="L33" s="24">
        <v>411068.1</v>
      </c>
      <c r="M33" s="24"/>
      <c r="N33" s="24"/>
      <c r="O33" s="16">
        <f t="shared" si="6"/>
        <v>193093.5</v>
      </c>
      <c r="P33" s="16">
        <f t="shared" si="7"/>
        <v>621668.5</v>
      </c>
      <c r="Q33" s="18">
        <v>2.5</v>
      </c>
      <c r="R33" s="18">
        <v>2.5</v>
      </c>
      <c r="S33" s="18">
        <v>0.9</v>
      </c>
      <c r="T33" s="18">
        <v>0.78</v>
      </c>
      <c r="U33" s="7">
        <v>1006</v>
      </c>
      <c r="V33" s="19">
        <f t="shared" si="2"/>
        <v>434.460375</v>
      </c>
      <c r="W33" s="19">
        <f t="shared" si="2"/>
        <v>1212.253575</v>
      </c>
      <c r="X33" s="19">
        <f t="shared" si="3"/>
        <v>2652.7139499999998</v>
      </c>
      <c r="Y33" s="7" t="s">
        <v>52</v>
      </c>
    </row>
    <row r="34" spans="1:25" x14ac:dyDescent="0.25">
      <c r="A34" s="20" t="s">
        <v>53</v>
      </c>
      <c r="B34" s="7">
        <v>387083.3</v>
      </c>
      <c r="C34" s="7">
        <v>23102.400000000023</v>
      </c>
      <c r="D34" s="7"/>
      <c r="E34" s="7"/>
      <c r="F34" s="7">
        <v>25078.1</v>
      </c>
      <c r="G34" s="7">
        <v>19757.700000000004</v>
      </c>
      <c r="H34" s="7"/>
      <c r="I34" s="7"/>
      <c r="J34" s="7"/>
      <c r="K34" s="7"/>
      <c r="L34" s="24"/>
      <c r="M34" s="24"/>
      <c r="N34" s="24"/>
      <c r="O34" s="16">
        <f t="shared" si="6"/>
        <v>362005.2</v>
      </c>
      <c r="P34" s="16">
        <f t="shared" si="7"/>
        <v>3344.7000000000189</v>
      </c>
      <c r="Q34" s="18">
        <v>2.5</v>
      </c>
      <c r="R34" s="18">
        <v>2.5</v>
      </c>
      <c r="S34" s="18">
        <v>0.9</v>
      </c>
      <c r="T34" s="18">
        <v>0.78</v>
      </c>
      <c r="U34" s="7"/>
      <c r="V34" s="19">
        <f t="shared" si="2"/>
        <v>814.51170000000002</v>
      </c>
      <c r="W34" s="19">
        <f t="shared" si="2"/>
        <v>6.5221650000000375</v>
      </c>
      <c r="X34" s="19">
        <f t="shared" si="3"/>
        <v>821.03386500000011</v>
      </c>
      <c r="Y34" s="7"/>
    </row>
    <row r="35" spans="1:25" x14ac:dyDescent="0.25">
      <c r="A35" s="20" t="s">
        <v>54</v>
      </c>
      <c r="B35" s="7">
        <v>602757.20000000007</v>
      </c>
      <c r="C35" s="7">
        <v>616905.19999999984</v>
      </c>
      <c r="D35" s="7">
        <v>0</v>
      </c>
      <c r="E35" s="7">
        <v>1160705.3</v>
      </c>
      <c r="F35" s="7">
        <v>81065.200000000012</v>
      </c>
      <c r="G35" s="7">
        <v>143810.29999999999</v>
      </c>
      <c r="H35" s="7"/>
      <c r="I35" s="7"/>
      <c r="J35" s="7"/>
      <c r="K35" s="7"/>
      <c r="L35" s="24"/>
      <c r="M35" s="24"/>
      <c r="N35" s="24"/>
      <c r="O35" s="16">
        <f t="shared" si="6"/>
        <v>521692.00000000006</v>
      </c>
      <c r="P35" s="16">
        <f t="shared" si="7"/>
        <v>1633800.2</v>
      </c>
      <c r="Q35" s="18">
        <v>2.5</v>
      </c>
      <c r="R35" s="18">
        <v>2.5</v>
      </c>
      <c r="S35" s="18">
        <v>0.9</v>
      </c>
      <c r="T35" s="18">
        <v>0.78</v>
      </c>
      <c r="U35" s="7">
        <v>946</v>
      </c>
      <c r="V35" s="19">
        <f t="shared" si="2"/>
        <v>1173.8070000000002</v>
      </c>
      <c r="W35" s="19">
        <f t="shared" si="2"/>
        <v>3185.91039</v>
      </c>
      <c r="X35" s="19">
        <f t="shared" si="3"/>
        <v>5305.7173899999998</v>
      </c>
      <c r="Y35" s="7"/>
    </row>
    <row r="36" spans="1:25" x14ac:dyDescent="0.25">
      <c r="A36" s="20" t="s">
        <v>55</v>
      </c>
      <c r="B36" s="7">
        <v>771250.29999999993</v>
      </c>
      <c r="C36" s="7">
        <v>68799.20000000007</v>
      </c>
      <c r="D36" s="7"/>
      <c r="E36" s="7"/>
      <c r="F36" s="7">
        <v>55253</v>
      </c>
      <c r="G36" s="7">
        <v>17724.100000000006</v>
      </c>
      <c r="H36" s="7"/>
      <c r="I36" s="7"/>
      <c r="J36" s="7"/>
      <c r="K36" s="7"/>
      <c r="L36" s="7"/>
      <c r="M36" s="7"/>
      <c r="N36" s="7"/>
      <c r="O36" s="16">
        <f t="shared" si="6"/>
        <v>715997.29999999993</v>
      </c>
      <c r="P36" s="16">
        <f t="shared" si="7"/>
        <v>51075.100000000064</v>
      </c>
      <c r="Q36" s="18">
        <v>2.5</v>
      </c>
      <c r="R36" s="18">
        <v>2.5</v>
      </c>
      <c r="S36" s="18">
        <v>0.9</v>
      </c>
      <c r="T36" s="18">
        <v>0.78</v>
      </c>
      <c r="U36" s="7"/>
      <c r="V36" s="19">
        <f t="shared" si="2"/>
        <v>1610.9939249999998</v>
      </c>
      <c r="W36" s="19">
        <f t="shared" si="2"/>
        <v>99.596445000000116</v>
      </c>
      <c r="X36" s="19">
        <f t="shared" si="3"/>
        <v>1710.5903699999999</v>
      </c>
      <c r="Y36" s="7"/>
    </row>
    <row r="37" spans="1:25" x14ac:dyDescent="0.25">
      <c r="A37" s="20" t="s">
        <v>56</v>
      </c>
      <c r="B37" s="7">
        <v>929689.7</v>
      </c>
      <c r="C37" s="7">
        <v>55086.20000000007</v>
      </c>
      <c r="D37" s="7"/>
      <c r="E37" s="7"/>
      <c r="F37" s="7">
        <v>106101.3</v>
      </c>
      <c r="G37" s="7">
        <v>23540.399999999994</v>
      </c>
      <c r="H37" s="28"/>
      <c r="I37" s="28"/>
      <c r="J37" s="7"/>
      <c r="K37" s="7"/>
      <c r="L37" s="7"/>
      <c r="M37" s="7"/>
      <c r="N37" s="7"/>
      <c r="O37" s="16">
        <f t="shared" si="6"/>
        <v>823588.39999999991</v>
      </c>
      <c r="P37" s="16">
        <f t="shared" si="7"/>
        <v>31545.800000000076</v>
      </c>
      <c r="Q37" s="18">
        <v>2.5</v>
      </c>
      <c r="R37" s="18">
        <v>2.5</v>
      </c>
      <c r="S37" s="18">
        <v>0.9</v>
      </c>
      <c r="T37" s="18">
        <v>0.78</v>
      </c>
      <c r="U37" s="7"/>
      <c r="V37" s="19">
        <f t="shared" si="2"/>
        <v>1853.0738999999999</v>
      </c>
      <c r="W37" s="19">
        <f t="shared" si="2"/>
        <v>61.514310000000151</v>
      </c>
      <c r="X37" s="19">
        <f t="shared" si="3"/>
        <v>1914.5882100000001</v>
      </c>
      <c r="Y37" s="7"/>
    </row>
  </sheetData>
  <mergeCells count="11">
    <mergeCell ref="Y3:Y4"/>
    <mergeCell ref="A2:Y2"/>
    <mergeCell ref="B3:C3"/>
    <mergeCell ref="D3:E3"/>
    <mergeCell ref="H3:I3"/>
    <mergeCell ref="K3:L3"/>
    <mergeCell ref="M3:N3"/>
    <mergeCell ref="O3:P3"/>
    <mergeCell ref="Q3:R3"/>
    <mergeCell ref="S3:T3"/>
    <mergeCell ref="U3:X3"/>
  </mergeCells>
  <pageMargins left="0.31496062992125984" right="0.31496062992125984" top="0.55118110236220474" bottom="0.15748031496062992" header="0.11811023622047245" footer="0.11811023622047245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п1 -смет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dcterms:created xsi:type="dcterms:W3CDTF">2020-11-20T11:48:38Z</dcterms:created>
  <dcterms:modified xsi:type="dcterms:W3CDTF">2020-11-20T11:48:55Z</dcterms:modified>
</cp:coreProperties>
</file>